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04_コミュニティ支援\01_自治会\02_【S】補助金関係\自治会補助金\補助金制度改革(行革)\第6次行革\（説明会資料）自治会補助金の見直しについて\⑧新制度のご案内（補助金手引き）\発送　2.9\"/>
    </mc:Choice>
  </mc:AlternateContent>
  <xr:revisionPtr revIDLastSave="0" documentId="8_{CD46C1AA-FE74-4B51-916B-DBB0390664B1}" xr6:coauthVersionLast="36" xr6:coauthVersionMax="36" xr10:uidLastSave="{00000000-0000-0000-0000-000000000000}"/>
  <bookViews>
    <workbookView xWindow="0" yWindow="0" windowWidth="20490" windowHeight="7455" xr2:uid="{E74DB97C-EF3B-491B-90E6-4A456CE27C5B}"/>
  </bookViews>
  <sheets>
    <sheet name="新制度試算シート " sheetId="3" r:id="rId1"/>
    <sheet name="新制度試算シート  (例)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G35" i="6"/>
  <c r="G34" i="6"/>
  <c r="G28" i="6"/>
  <c r="G25" i="6"/>
  <c r="G22" i="6"/>
  <c r="G12" i="6"/>
  <c r="G9" i="6"/>
  <c r="G18" i="6" l="1"/>
  <c r="G37" i="6"/>
  <c r="G40" i="6" s="1"/>
  <c r="G44" i="6" s="1"/>
  <c r="G36" i="3"/>
  <c r="G35" i="3"/>
  <c r="G34" i="3"/>
  <c r="G28" i="3"/>
  <c r="G25" i="3"/>
  <c r="G22" i="3"/>
  <c r="G12" i="3"/>
  <c r="G9" i="3"/>
  <c r="G47" i="6" l="1"/>
  <c r="G48" i="6" s="1"/>
  <c r="G37" i="3"/>
  <c r="G40" i="3" s="1"/>
  <c r="G18" i="3"/>
  <c r="G44" i="3" l="1"/>
  <c r="G47" i="3" s="1"/>
  <c r="G48" i="3" s="1"/>
</calcChain>
</file>

<file path=xl/sharedStrings.xml><?xml version="1.0" encoding="utf-8"?>
<sst xmlns="http://schemas.openxmlformats.org/spreadsheetml/2006/main" count="143" uniqueCount="45">
  <si>
    <t>令和６年度自治会補助金　試算シート</t>
    <rPh sb="0" eb="2">
      <t>レイワ</t>
    </rPh>
    <rPh sb="3" eb="5">
      <t>ネンド</t>
    </rPh>
    <rPh sb="5" eb="8">
      <t>ジチカイ</t>
    </rPh>
    <rPh sb="8" eb="11">
      <t>ホジョキン</t>
    </rPh>
    <rPh sb="12" eb="14">
      <t>シサン</t>
    </rPh>
    <phoneticPr fontId="3"/>
  </si>
  <si>
    <t>Step1</t>
    <phoneticPr fontId="3"/>
  </si>
  <si>
    <t>令和５年度の交付額を確認してみましょう。</t>
    <rPh sb="0" eb="2">
      <t>レイワ</t>
    </rPh>
    <rPh sb="3" eb="5">
      <t>ネンド</t>
    </rPh>
    <rPh sb="6" eb="8">
      <t>コウフ</t>
    </rPh>
    <rPh sb="8" eb="9">
      <t>ガク</t>
    </rPh>
    <rPh sb="10" eb="12">
      <t>カクニン</t>
    </rPh>
    <phoneticPr fontId="3"/>
  </si>
  <si>
    <t>あり</t>
    <phoneticPr fontId="3"/>
  </si>
  <si>
    <t>なし</t>
    <phoneticPr fontId="3"/>
  </si>
  <si>
    <t>世帯</t>
    <rPh sb="0" eb="2">
      <t>セタイ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</si>
  <si>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</si>
  <si>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</si>
  <si>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</si>
  <si>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②自治会集会所はありますか？</t>
    <rPh sb="1" eb="4">
      <t>ジチカイ</t>
    </rPh>
    <rPh sb="4" eb="6">
      <t>シュウカイ</t>
    </rPh>
    <rPh sb="6" eb="7">
      <t>ジョ</t>
    </rPh>
    <phoneticPr fontId="3"/>
  </si>
  <si>
    <t>あり</t>
  </si>
  <si>
    <t>③令和５年度にインセンティブ補助金を申請していますか？</t>
    <rPh sb="1" eb="3">
      <t>レイワ</t>
    </rPh>
    <rPh sb="4" eb="6">
      <t>ネンド</t>
    </rPh>
    <rPh sb="14" eb="17">
      <t>ホジョキン</t>
    </rPh>
    <rPh sb="18" eb="20">
      <t>シンセイ</t>
    </rPh>
    <phoneticPr fontId="3"/>
  </si>
  <si>
    <t>申請した場合は、交付決定額を入力してください。</t>
    <rPh sb="0" eb="2">
      <t>シンセイ</t>
    </rPh>
    <rPh sb="4" eb="6">
      <t>バアイ</t>
    </rPh>
    <rPh sb="8" eb="10">
      <t>コウフ</t>
    </rPh>
    <rPh sb="10" eb="12">
      <t>ケッテイ</t>
    </rPh>
    <rPh sb="12" eb="13">
      <t>ガク</t>
    </rPh>
    <rPh sb="14" eb="16">
      <t>ニュウリョク</t>
    </rPh>
    <phoneticPr fontId="3"/>
  </si>
  <si>
    <t>Step2</t>
    <phoneticPr fontId="3"/>
  </si>
  <si>
    <t>新制度に移行した場合の、令和6年度の自治会補助金の金額を試算してみましょう。</t>
    <rPh sb="0" eb="3">
      <t>シンセイド</t>
    </rPh>
    <rPh sb="4" eb="6">
      <t>イコウ</t>
    </rPh>
    <rPh sb="8" eb="10">
      <t>バアイ</t>
    </rPh>
    <rPh sb="12" eb="14">
      <t>レイワ</t>
    </rPh>
    <rPh sb="15" eb="17">
      <t>ネンド</t>
    </rPh>
    <rPh sb="18" eb="21">
      <t>ジチカイ</t>
    </rPh>
    <rPh sb="21" eb="24">
      <t>ホジョキン</t>
    </rPh>
    <rPh sb="25" eb="27">
      <t>キンガク</t>
    </rPh>
    <rPh sb="28" eb="30">
      <t>シサン</t>
    </rPh>
    <phoneticPr fontId="3"/>
  </si>
  <si>
    <t>…運営費補助金</t>
    <rPh sb="1" eb="4">
      <t>ウンエイヒ</t>
    </rPh>
    <rPh sb="4" eb="7">
      <t>ホジョキン</t>
    </rPh>
    <phoneticPr fontId="3"/>
  </si>
  <si>
    <t>…集会所補助金</t>
    <rPh sb="1" eb="3">
      <t>シュウカイ</t>
    </rPh>
    <rPh sb="3" eb="4">
      <t>ジョ</t>
    </rPh>
    <rPh sb="4" eb="7">
      <t>ホジョキン</t>
    </rPh>
    <phoneticPr fontId="3"/>
  </si>
  <si>
    <t>③他自治会と連携している事業はありますか？</t>
    <rPh sb="1" eb="2">
      <t>ホカ</t>
    </rPh>
    <rPh sb="2" eb="5">
      <t>ジチカイ</t>
    </rPh>
    <rPh sb="6" eb="8">
      <t>レンケイ</t>
    </rPh>
    <rPh sb="12" eb="14">
      <t>ジギョウ</t>
    </rPh>
    <phoneticPr fontId="3"/>
  </si>
  <si>
    <t>…連携補助金</t>
    <rPh sb="1" eb="3">
      <t>レンケイ</t>
    </rPh>
    <rPh sb="3" eb="6">
      <t>ホジョキン</t>
    </rPh>
    <phoneticPr fontId="3"/>
  </si>
  <si>
    <t>④未加入世帯も含めた地域全体を対象としている事業はありますか？（例：夏祭り、おもちつき、防災訓練など）</t>
    <rPh sb="1" eb="4">
      <t>ミカニュウ</t>
    </rPh>
    <rPh sb="4" eb="6">
      <t>セタイ</t>
    </rPh>
    <rPh sb="7" eb="8">
      <t>フク</t>
    </rPh>
    <rPh sb="10" eb="12">
      <t>チイキ</t>
    </rPh>
    <rPh sb="12" eb="14">
      <t>ゼンタイ</t>
    </rPh>
    <rPh sb="15" eb="17">
      <t>タイショウ</t>
    </rPh>
    <rPh sb="22" eb="24">
      <t>ジギョウ</t>
    </rPh>
    <rPh sb="32" eb="33">
      <t>レイ</t>
    </rPh>
    <rPh sb="34" eb="36">
      <t>ナツマツ</t>
    </rPh>
    <rPh sb="44" eb="46">
      <t>ボウサイ</t>
    </rPh>
    <rPh sb="46" eb="48">
      <t>クンレン</t>
    </rPh>
    <phoneticPr fontId="3"/>
  </si>
  <si>
    <t>各事業の予算額をご記入ください。</t>
    <rPh sb="0" eb="3">
      <t>カクジギョウ</t>
    </rPh>
    <rPh sb="4" eb="6">
      <t>ヨサン</t>
    </rPh>
    <rPh sb="6" eb="7">
      <t>ガク</t>
    </rPh>
    <rPh sb="9" eb="11">
      <t>キニュウ</t>
    </rPh>
    <phoneticPr fontId="3"/>
  </si>
  <si>
    <t>事業①</t>
    <rPh sb="0" eb="2">
      <t>ジギョウ</t>
    </rPh>
    <phoneticPr fontId="3"/>
  </si>
  <si>
    <t>予算額：</t>
    <rPh sb="0" eb="3">
      <t>ヨサンガク</t>
    </rPh>
    <phoneticPr fontId="3"/>
  </si>
  <si>
    <t>…活動費補助金</t>
    <rPh sb="1" eb="3">
      <t>カツドウ</t>
    </rPh>
    <rPh sb="3" eb="4">
      <t>ヒ</t>
    </rPh>
    <rPh sb="4" eb="7">
      <t>ホジョキン</t>
    </rPh>
    <phoneticPr fontId="3"/>
  </si>
  <si>
    <t>事業②</t>
    <rPh sb="0" eb="2">
      <t>ジギョウ</t>
    </rPh>
    <phoneticPr fontId="3"/>
  </si>
  <si>
    <t>事業③</t>
    <rPh sb="0" eb="2">
      <t>ジギョウ</t>
    </rPh>
    <phoneticPr fontId="3"/>
  </si>
  <si>
    <t>運営費補助金＋活動費補助金＋連携補助金＋集会所補助金（B）</t>
    <rPh sb="0" eb="2">
      <t>ウンエイ</t>
    </rPh>
    <rPh sb="2" eb="3">
      <t>ヒ</t>
    </rPh>
    <rPh sb="3" eb="6">
      <t>ホジョキン</t>
    </rPh>
    <rPh sb="7" eb="9">
      <t>カツドウ</t>
    </rPh>
    <rPh sb="9" eb="10">
      <t>ヒ</t>
    </rPh>
    <rPh sb="10" eb="13">
      <t>ホジョキン</t>
    </rPh>
    <rPh sb="14" eb="16">
      <t>レンケイ</t>
    </rPh>
    <rPh sb="16" eb="19">
      <t>ホジョキン</t>
    </rPh>
    <rPh sb="20" eb="22">
      <t>シュウカイ</t>
    </rPh>
    <rPh sb="22" eb="23">
      <t>ジョ</t>
    </rPh>
    <rPh sb="23" eb="26">
      <t>ホジョキン</t>
    </rPh>
    <phoneticPr fontId="3"/>
  </si>
  <si>
    <t>⑤経過措置</t>
    <rPh sb="1" eb="3">
      <t>ケイカ</t>
    </rPh>
    <rPh sb="3" eb="5">
      <t>ソチ</t>
    </rPh>
    <phoneticPr fontId="3"/>
  </si>
  <si>
    <t>AとBを比較してBの方が少なかった場合、活動に支障が出ないよう、減額分の1/2が交付されます。</t>
    <rPh sb="4" eb="6">
      <t>ヒカク</t>
    </rPh>
    <rPh sb="10" eb="11">
      <t>ホウ</t>
    </rPh>
    <rPh sb="12" eb="13">
      <t>スク</t>
    </rPh>
    <rPh sb="17" eb="19">
      <t>バアイ</t>
    </rPh>
    <rPh sb="20" eb="22">
      <t>カツドウ</t>
    </rPh>
    <rPh sb="23" eb="25">
      <t>シショウ</t>
    </rPh>
    <rPh sb="26" eb="27">
      <t>デ</t>
    </rPh>
    <rPh sb="32" eb="35">
      <t>ゲンガクブン</t>
    </rPh>
    <rPh sb="40" eb="42">
      <t>コウフ</t>
    </rPh>
    <phoneticPr fontId="3"/>
  </si>
  <si>
    <t>…経過措置</t>
    <rPh sb="1" eb="3">
      <t>ケイカ</t>
    </rPh>
    <rPh sb="3" eb="5">
      <t>ソチ</t>
    </rPh>
    <phoneticPr fontId="3"/>
  </si>
  <si>
    <t>令和６年度自治会補助金交付予定額（C）</t>
    <rPh sb="0" eb="2">
      <t>レイワ</t>
    </rPh>
    <rPh sb="3" eb="5">
      <t>ネンド</t>
    </rPh>
    <rPh sb="5" eb="8">
      <t>ジチカイ</t>
    </rPh>
    <rPh sb="8" eb="11">
      <t>ホジョキン</t>
    </rPh>
    <rPh sb="11" eb="13">
      <t>コウフ</t>
    </rPh>
    <rPh sb="13" eb="15">
      <t>ヨテイ</t>
    </rPh>
    <rPh sb="15" eb="16">
      <t>ガク</t>
    </rPh>
    <phoneticPr fontId="3"/>
  </si>
  <si>
    <t>あり</t>
    <phoneticPr fontId="3"/>
  </si>
  <si>
    <r>
      <t>①</t>
    </r>
    <r>
      <rPr>
        <b/>
        <u val="double"/>
        <sz val="11"/>
        <color rgb="FFFF0000"/>
        <rFont val="游ゴシック"/>
        <family val="3"/>
        <charset val="128"/>
        <scheme val="minor"/>
      </rPr>
      <t>総世帯数</t>
    </r>
    <r>
      <rPr>
        <b/>
        <sz val="11"/>
        <color theme="1"/>
        <rFont val="游ゴシック"/>
        <family val="3"/>
        <charset val="128"/>
        <scheme val="minor"/>
      </rPr>
      <t>は何世帯ですか？（令和５年4月１日現在）</t>
    </r>
    <rPh sb="1" eb="2">
      <t>ソウ</t>
    </rPh>
    <rPh sb="2" eb="5">
      <t>セタイスウ</t>
    </rPh>
    <rPh sb="6" eb="7">
      <t>ナン</t>
    </rPh>
    <rPh sb="7" eb="9">
      <t>セタイ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3"/>
  </si>
  <si>
    <r>
      <t>①</t>
    </r>
    <r>
      <rPr>
        <b/>
        <u val="double"/>
        <sz val="11"/>
        <color rgb="FFFF0000"/>
        <rFont val="游ゴシック"/>
        <family val="3"/>
        <charset val="128"/>
        <scheme val="minor"/>
      </rPr>
      <t>加入世帯数</t>
    </r>
    <r>
      <rPr>
        <b/>
        <sz val="11"/>
        <color theme="1"/>
        <rFont val="游ゴシック"/>
        <family val="3"/>
        <charset val="128"/>
        <scheme val="minor"/>
      </rPr>
      <t>は何世帯ですか？（令和６年4月１日見込み）</t>
    </r>
    <rPh sb="1" eb="3">
      <t>カニュウ</t>
    </rPh>
    <rPh sb="3" eb="5">
      <t>セタイ</t>
    </rPh>
    <rPh sb="5" eb="6">
      <t>スウ</t>
    </rPh>
    <rPh sb="7" eb="8">
      <t>ナン</t>
    </rPh>
    <rPh sb="8" eb="10">
      <t>セタイ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ミコ</t>
    </rPh>
    <phoneticPr fontId="3"/>
  </si>
  <si>
    <t>令和５年度比</t>
    <rPh sb="0" eb="2">
      <t>レイワ</t>
    </rPh>
    <rPh sb="3" eb="5">
      <t>ネンド</t>
    </rPh>
    <rPh sb="5" eb="6">
      <t>ヒ</t>
    </rPh>
    <phoneticPr fontId="3"/>
  </si>
  <si>
    <t>円</t>
    <rPh sb="0" eb="1">
      <t>エン</t>
    </rPh>
    <phoneticPr fontId="3"/>
  </si>
  <si>
    <t>※あくまで参考額です。申請状況によって額は変動します。限度額は20万円です。</t>
    <rPh sb="5" eb="7">
      <t>サンコウ</t>
    </rPh>
    <rPh sb="7" eb="8">
      <t>ガク</t>
    </rPh>
    <rPh sb="11" eb="13">
      <t>シンセイ</t>
    </rPh>
    <rPh sb="13" eb="15">
      <t>ジョウキョウ</t>
    </rPh>
    <rPh sb="19" eb="20">
      <t>ガク</t>
    </rPh>
    <rPh sb="21" eb="23">
      <t>ヘンドウ</t>
    </rPh>
    <rPh sb="27" eb="29">
      <t>ゲンド</t>
    </rPh>
    <rPh sb="29" eb="30">
      <t>ガク</t>
    </rPh>
    <rPh sb="33" eb="35">
      <t>マンエン</t>
    </rPh>
    <phoneticPr fontId="3"/>
  </si>
  <si>
    <t>＝</t>
    <phoneticPr fontId="3"/>
  </si>
  <si>
    <t>総事業費</t>
    <rPh sb="0" eb="4">
      <t>ソウジギョウヒ</t>
    </rPh>
    <phoneticPr fontId="3"/>
  </si>
  <si>
    <t>総事業費の1/2</t>
    <rPh sb="0" eb="4">
      <t>ソウジギョウヒ</t>
    </rPh>
    <phoneticPr fontId="3"/>
  </si>
  <si>
    <t>令和６年度より自治会補助金の新制度が開始します。</t>
    <rPh sb="0" eb="2">
      <t>レイワ</t>
    </rPh>
    <rPh sb="3" eb="5">
      <t>ネンド</t>
    </rPh>
    <rPh sb="7" eb="10">
      <t>ジチカイ</t>
    </rPh>
    <rPh sb="10" eb="13">
      <t>ホジョキン</t>
    </rPh>
    <rPh sb="14" eb="17">
      <t>シンセイド</t>
    </rPh>
    <rPh sb="18" eb="20">
      <t>カイシ</t>
    </rPh>
    <phoneticPr fontId="3"/>
  </si>
  <si>
    <t>部分に入力を行うことで、新制度に移行した場合の見込み額を試算できます。</t>
    <rPh sb="0" eb="2">
      <t>ブブン</t>
    </rPh>
    <rPh sb="3" eb="5">
      <t>ニュウリョク</t>
    </rPh>
    <rPh sb="6" eb="7">
      <t>オコナ</t>
    </rPh>
    <rPh sb="12" eb="15">
      <t>シンセイド</t>
    </rPh>
    <rPh sb="16" eb="18">
      <t>イコウ</t>
    </rPh>
    <rPh sb="20" eb="22">
      <t>バアイ</t>
    </rPh>
    <rPh sb="23" eb="25">
      <t>ミコ</t>
    </rPh>
    <rPh sb="26" eb="27">
      <t>ガク</t>
    </rPh>
    <rPh sb="28" eb="30">
      <t>シサン</t>
    </rPh>
    <phoneticPr fontId="3"/>
  </si>
  <si>
    <t>令和６年度は新制度へ移行せず、令和５年度交付額を継続する場合は、(A)の金額となります。</t>
    <rPh sb="0" eb="2">
      <t>レイワ</t>
    </rPh>
    <rPh sb="3" eb="5">
      <t>ネンド</t>
    </rPh>
    <rPh sb="6" eb="9">
      <t>シンセイド</t>
    </rPh>
    <rPh sb="10" eb="12">
      <t>イコウ</t>
    </rPh>
    <rPh sb="15" eb="17">
      <t>レイワ</t>
    </rPh>
    <rPh sb="18" eb="20">
      <t>ネンド</t>
    </rPh>
    <rPh sb="20" eb="22">
      <t>コウフ</t>
    </rPh>
    <rPh sb="22" eb="23">
      <t>ガク</t>
    </rPh>
    <rPh sb="24" eb="26">
      <t>ケイゾク</t>
    </rPh>
    <rPh sb="28" eb="30">
      <t>バアイ</t>
    </rPh>
    <rPh sb="36" eb="38">
      <t>キンガク</t>
    </rPh>
    <phoneticPr fontId="3"/>
  </si>
  <si>
    <t>令和５年度補助金交付額（A）</t>
    <rPh sb="0" eb="2">
      <t>レイワ</t>
    </rPh>
    <rPh sb="3" eb="5">
      <t>ネンド</t>
    </rPh>
    <rPh sb="5" eb="8">
      <t>ホジョキン</t>
    </rPh>
    <rPh sb="8" eb="10">
      <t>コウフ</t>
    </rPh>
    <rPh sb="10" eb="11">
      <t>ガク</t>
    </rPh>
    <phoneticPr fontId="3"/>
  </si>
  <si>
    <t>令和６年度より新制度へ移行する場合は、(C)の金額となります。</t>
    <rPh sb="0" eb="2">
      <t>レイワ</t>
    </rPh>
    <rPh sb="3" eb="5">
      <t>ネンド</t>
    </rPh>
    <rPh sb="7" eb="10">
      <t>シンセイド</t>
    </rPh>
    <rPh sb="11" eb="13">
      <t>イコウ</t>
    </rPh>
    <rPh sb="15" eb="17">
      <t>バアイ</t>
    </rPh>
    <rPh sb="23" eb="25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</si>
</sst>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4" tint="0.79998168889431442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38" fontId="2" fillId="0" borderId="0" xfId="1" applyFont="1">
      <alignment vertical="center"/>
    </xf>
    <xf numFmtId="38" fontId="2" fillId="0" borderId="0" xfId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38" fontId="6" fillId="2" borderId="1" xfId="1" applyFont="1" applyFill="1" applyBorder="1">
      <alignment vertical="center"/>
    </xf>
    <xf numFmtId="38" fontId="5" fillId="2" borderId="1" xfId="1" applyFont="1" applyFill="1" applyBorder="1">
      <alignment vertical="center"/>
    </xf>
    <xf numFmtId="176" fontId="0" fillId="0" borderId="0" xfId="0" applyNumberForma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38" fontId="7" fillId="3" borderId="6" xfId="1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0" xfId="1" applyFont="1" applyFill="1" applyBorder="1">
      <alignment vertical="center"/>
    </xf>
    <xf numFmtId="38" fontId="2" fillId="0" borderId="8" xfId="1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541421</xdr:colOff>
      <xdr:row>1</xdr:row>
      <xdr:rowOff>40105</xdr:rowOff>
    </xdr:from>
    <xdr:to>
      <xdr:col>8</xdr:col>
      <xdr:colOff>962527</xdr:colOff>
      <xdr:row>8</xdr:row>
      <xdr:rowOff>150396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354409-3217-4453-B9FA-A40DF722E4E7}"/>
            </a:ext>
          </a:extLst>
        </xdr:cNvPr>
        <xdr:cNvSpPr txBox="1"/>
      </xdr:nvSpPr>
      <xdr:spPr>
        <a:xfrm>
          <a:off x="3940342" y="290763"/>
          <a:ext cx="3479132" cy="1794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■</a:t>
          </a:r>
          <a:r>
            <a:rPr kumimoji="1" lang="en-US" altLang="ja-JP" sz="1100" b="1">
              <a:solidFill>
                <a:srgbClr val="FF0000"/>
              </a:solidFill>
            </a:rPr>
            <a:t>A</a:t>
          </a:r>
          <a:r>
            <a:rPr kumimoji="1" lang="ja-JP" altLang="en-US" sz="1100" b="1">
              <a:solidFill>
                <a:srgbClr val="FF0000"/>
              </a:solidFill>
            </a:rPr>
            <a:t>自治会の場合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総世帯数（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令和５年４月１日現在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 b="1">
              <a:solidFill>
                <a:srgbClr val="FF0000"/>
              </a:solidFill>
            </a:rPr>
            <a:t>	100</a:t>
          </a:r>
          <a:r>
            <a:rPr kumimoji="1" lang="ja-JP" altLang="en-US" sz="1100" b="1">
              <a:solidFill>
                <a:srgbClr val="FF0000"/>
              </a:solidFill>
            </a:rPr>
            <a:t>世帯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加入世帯数（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令和６年４月１日見込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み）</a:t>
          </a:r>
          <a:r>
            <a:rPr kumimoji="1" lang="en-US" altLang="ja-JP" sz="1100" b="1">
              <a:solidFill>
                <a:srgbClr val="FF0000"/>
              </a:solidFill>
            </a:rPr>
            <a:t>	40</a:t>
          </a:r>
          <a:r>
            <a:rPr kumimoji="1" lang="ja-JP" altLang="en-US" sz="1100" b="1">
              <a:solidFill>
                <a:srgbClr val="FF0000"/>
              </a:solidFill>
            </a:rPr>
            <a:t>世帯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自治会集会所</a:t>
          </a:r>
          <a:r>
            <a:rPr kumimoji="1" lang="en-US" altLang="ja-JP" sz="1100" b="1">
              <a:solidFill>
                <a:srgbClr val="FF0000"/>
              </a:solidFill>
            </a:rPr>
            <a:t>			</a:t>
          </a:r>
          <a:r>
            <a:rPr kumimoji="1" lang="ja-JP" altLang="en-US" sz="1100" b="1">
              <a:solidFill>
                <a:srgbClr val="FF0000"/>
              </a:solidFill>
            </a:rPr>
            <a:t>あり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連携事業</a:t>
          </a:r>
          <a:r>
            <a:rPr kumimoji="1" lang="en-US" altLang="ja-JP" sz="1100" b="1">
              <a:solidFill>
                <a:srgbClr val="FF0000"/>
              </a:solidFill>
            </a:rPr>
            <a:t>			</a:t>
          </a:r>
          <a:r>
            <a:rPr kumimoji="1" lang="ja-JP" altLang="en-US" sz="1100" b="1">
              <a:solidFill>
                <a:srgbClr val="FF0000"/>
              </a:solidFill>
            </a:rPr>
            <a:t>あり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R5</a:t>
          </a:r>
          <a:r>
            <a:rPr kumimoji="1" lang="ja-JP" altLang="en-US" sz="1100" b="1">
              <a:solidFill>
                <a:srgbClr val="FF0000"/>
              </a:solidFill>
            </a:rPr>
            <a:t>インセンティブ補助金交付額</a:t>
          </a:r>
          <a:r>
            <a:rPr kumimoji="1" lang="en-US" altLang="ja-JP" sz="1100" b="1">
              <a:solidFill>
                <a:srgbClr val="FF0000"/>
              </a:solidFill>
            </a:rPr>
            <a:t>	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50,000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未加入世帯も含めた事業（おもちつき）　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70,000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                                                         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B7E7-8FE9-4386-841B-CF785205D9AE}">
  <dimension ref="A1:N48"/>
  <sheetViews>
    <sheetView tabSelected="1" view="pageBreakPreview" zoomScale="95" zoomScaleNormal="106" zoomScaleSheetLayoutView="95" workbookViewId="0">
      <selection activeCell="D34" sqref="D34:D36"/>
    </sheetView>
  </sheetViews>
  <sheetFormatPr defaultRowHeight="18.75" x14ac:dyDescent="0.4"/>
  <cols>
    <col min="1" max="1" width="11.125" customWidth="1"/>
    <col min="3" max="3" width="9.375" customWidth="1"/>
    <col min="4" max="4" width="15.125" customWidth="1"/>
    <col min="5" max="5" width="9" customWidth="1"/>
    <col min="6" max="6" width="4" customWidth="1"/>
    <col min="7" max="7" width="18.25" customWidth="1"/>
    <col min="9" max="9" width="16.375" bestFit="1" customWidth="1"/>
    <col min="10" max="12" width="9" hidden="1" customWidth="1"/>
  </cols>
  <sheetData>
    <row r="1" spans="1:14" ht="19.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x14ac:dyDescent="0.4">
      <c r="A2" s="25" t="s">
        <v>40</v>
      </c>
    </row>
    <row r="3" spans="1:14" x14ac:dyDescent="0.4">
      <c r="A3" s="26"/>
      <c r="B3" s="27" t="s">
        <v>41</v>
      </c>
    </row>
    <row r="4" spans="1:14" ht="18" customHeight="1" x14ac:dyDescent="0.4">
      <c r="A4" s="27" t="s">
        <v>44</v>
      </c>
    </row>
    <row r="5" spans="1:14" x14ac:dyDescent="0.4">
      <c r="A5" s="27" t="s">
        <v>42</v>
      </c>
      <c r="N5" s="1"/>
    </row>
    <row r="7" spans="1:14" s="10" customFormat="1" ht="19.5" x14ac:dyDescent="0.4">
      <c r="A7" s="9" t="s">
        <v>1</v>
      </c>
      <c r="B7" s="9" t="s">
        <v>2</v>
      </c>
      <c r="J7" s="10" t="s">
        <v>31</v>
      </c>
      <c r="K7" s="10">
        <v>23000</v>
      </c>
      <c r="L7" s="10">
        <v>20000</v>
      </c>
    </row>
    <row r="8" spans="1:14" x14ac:dyDescent="0.4">
      <c r="A8" s="2" t="s">
        <v>32</v>
      </c>
      <c r="J8" t="s">
        <v>4</v>
      </c>
      <c r="K8">
        <v>0</v>
      </c>
      <c r="L8">
        <v>0</v>
      </c>
    </row>
    <row r="9" spans="1:14" x14ac:dyDescent="0.4">
      <c r="A9" s="11"/>
      <c r="B9" t="s">
        <v>5</v>
      </c>
      <c r="C9" s="3" t="s">
        <v>6</v>
      </c>
      <c r="D9" s="4">
        <v>240</v>
      </c>
      <c r="E9" t="s">
        <v>7</v>
      </c>
      <c r="F9" t="s">
        <v>8</v>
      </c>
      <c r="G9" s="5">
        <f>A9*D9</f>
        <v>0</v>
      </c>
      <c r="H9" s="2" t="s">
        <v>7</v>
      </c>
    </row>
    <row r="11" spans="1:14" x14ac:dyDescent="0.4">
      <c r="A11" s="2" t="s">
        <v>9</v>
      </c>
    </row>
    <row r="12" spans="1:14" x14ac:dyDescent="0.4">
      <c r="A12" s="12"/>
      <c r="F12" t="s">
        <v>8</v>
      </c>
      <c r="G12" s="5" t="e">
        <f>VLOOKUP($A12,$J$7:$L$8,2,FALSE)</f>
        <v>#N/A</v>
      </c>
      <c r="H12" s="2" t="s">
        <v>7</v>
      </c>
    </row>
    <row r="14" spans="1:14" x14ac:dyDescent="0.4">
      <c r="A14" s="2" t="s">
        <v>11</v>
      </c>
      <c r="B14" s="2"/>
      <c r="C14" s="2"/>
      <c r="D14" s="2"/>
    </row>
    <row r="15" spans="1:14" x14ac:dyDescent="0.4">
      <c r="A15" s="27" t="s">
        <v>12</v>
      </c>
      <c r="F15" t="s">
        <v>8</v>
      </c>
      <c r="G15" s="13"/>
      <c r="H15" s="2" t="s">
        <v>7</v>
      </c>
    </row>
    <row r="16" spans="1:14" ht="19.5" thickBot="1" x14ac:dyDescent="0.45"/>
    <row r="17" spans="1:9" ht="20.25" thickTop="1" x14ac:dyDescent="0.4">
      <c r="A17" s="16" t="s">
        <v>43</v>
      </c>
      <c r="B17" s="17"/>
      <c r="C17" s="17"/>
      <c r="D17" s="17"/>
      <c r="E17" s="18"/>
      <c r="F17" s="18"/>
      <c r="G17" s="19"/>
      <c r="H17" s="20"/>
    </row>
    <row r="18" spans="1:9" ht="20.25" thickBot="1" x14ac:dyDescent="0.45">
      <c r="A18" s="21"/>
      <c r="B18" s="22"/>
      <c r="C18" s="22"/>
      <c r="D18" s="22"/>
      <c r="E18" s="22"/>
      <c r="F18" s="22"/>
      <c r="G18" s="23" t="e">
        <f>G9+G12+G15</f>
        <v>#N/A</v>
      </c>
      <c r="H18" s="24" t="s">
        <v>7</v>
      </c>
    </row>
    <row r="19" spans="1:9" ht="19.5" thickTop="1" x14ac:dyDescent="0.4"/>
    <row r="20" spans="1:9" s="10" customFormat="1" ht="19.5" x14ac:dyDescent="0.4">
      <c r="A20" s="9" t="s">
        <v>13</v>
      </c>
      <c r="B20" s="9" t="s">
        <v>14</v>
      </c>
      <c r="C20" s="9"/>
      <c r="D20" s="9"/>
      <c r="E20" s="9"/>
      <c r="F20" s="9"/>
    </row>
    <row r="21" spans="1:9" x14ac:dyDescent="0.4">
      <c r="A21" s="2" t="s">
        <v>33</v>
      </c>
      <c r="B21" s="2"/>
      <c r="C21" s="2"/>
      <c r="D21" s="2"/>
      <c r="E21" s="2"/>
      <c r="F21" s="2"/>
    </row>
    <row r="22" spans="1:9" x14ac:dyDescent="0.4">
      <c r="A22" s="11"/>
      <c r="B22" t="s">
        <v>5</v>
      </c>
      <c r="C22" s="3" t="s">
        <v>6</v>
      </c>
      <c r="D22">
        <v>500</v>
      </c>
      <c r="E22" t="s">
        <v>7</v>
      </c>
      <c r="F22" t="s">
        <v>8</v>
      </c>
      <c r="G22" s="5">
        <f>A22*D22</f>
        <v>0</v>
      </c>
      <c r="H22" s="2" t="s">
        <v>7</v>
      </c>
      <c r="I22" s="2" t="s">
        <v>15</v>
      </c>
    </row>
    <row r="24" spans="1:9" x14ac:dyDescent="0.4">
      <c r="A24" s="2" t="s">
        <v>9</v>
      </c>
    </row>
    <row r="25" spans="1:9" x14ac:dyDescent="0.4">
      <c r="A25" s="12"/>
      <c r="F25" t="s">
        <v>8</v>
      </c>
      <c r="G25" s="5" t="e">
        <f>VLOOKUP($A25,$J$7:$L$8,2,FALSE)</f>
        <v>#N/A</v>
      </c>
      <c r="H25" s="2" t="s">
        <v>7</v>
      </c>
      <c r="I25" s="2" t="s">
        <v>16</v>
      </c>
    </row>
    <row r="27" spans="1:9" x14ac:dyDescent="0.4">
      <c r="A27" s="2" t="s">
        <v>17</v>
      </c>
      <c r="B27" s="2"/>
      <c r="C27" s="2"/>
    </row>
    <row r="28" spans="1:9" x14ac:dyDescent="0.4">
      <c r="A28" s="12"/>
      <c r="F28" t="s">
        <v>8</v>
      </c>
      <c r="G28" s="5" t="e">
        <f>VLOOKUP($A28,$J$7:$L$8,3,FALSE)</f>
        <v>#N/A</v>
      </c>
      <c r="H28" s="2" t="s">
        <v>7</v>
      </c>
      <c r="I28" s="2" t="s">
        <v>18</v>
      </c>
    </row>
    <row r="30" spans="1:9" x14ac:dyDescent="0.4">
      <c r="A30" s="2" t="s">
        <v>19</v>
      </c>
      <c r="B30" s="2"/>
      <c r="C30" s="2"/>
      <c r="D30" s="2"/>
      <c r="E30" s="2"/>
      <c r="F30" s="2"/>
      <c r="G30" s="2"/>
    </row>
    <row r="31" spans="1:9" x14ac:dyDescent="0.4">
      <c r="A31" s="27" t="s">
        <v>20</v>
      </c>
      <c r="B31" s="2"/>
      <c r="C31" s="2"/>
      <c r="D31" s="2"/>
      <c r="E31" s="2"/>
      <c r="F31" s="2"/>
      <c r="G31" s="2"/>
    </row>
    <row r="32" spans="1:9" x14ac:dyDescent="0.4">
      <c r="A32" s="27" t="s">
        <v>36</v>
      </c>
    </row>
    <row r="33" spans="1:9" x14ac:dyDescent="0.4">
      <c r="A33" s="27"/>
      <c r="D33" s="8" t="s">
        <v>38</v>
      </c>
      <c r="G33" s="8" t="s">
        <v>39</v>
      </c>
    </row>
    <row r="34" spans="1:9" x14ac:dyDescent="0.4">
      <c r="A34" t="s">
        <v>21</v>
      </c>
      <c r="B34" s="4"/>
      <c r="C34" t="s">
        <v>22</v>
      </c>
      <c r="D34" s="14"/>
      <c r="E34" t="s">
        <v>7</v>
      </c>
      <c r="G34" s="5">
        <f>D34/2</f>
        <v>0</v>
      </c>
      <c r="H34" s="2" t="s">
        <v>7</v>
      </c>
      <c r="I34" s="2"/>
    </row>
    <row r="35" spans="1:9" x14ac:dyDescent="0.4">
      <c r="A35" t="s">
        <v>24</v>
      </c>
      <c r="B35" s="4"/>
      <c r="C35" t="s">
        <v>22</v>
      </c>
      <c r="D35" s="14"/>
      <c r="E35" t="s">
        <v>7</v>
      </c>
      <c r="G35" s="5">
        <f t="shared" ref="G35:G36" si="0">D35/2</f>
        <v>0</v>
      </c>
      <c r="H35" s="2" t="s">
        <v>7</v>
      </c>
      <c r="I35" s="2"/>
    </row>
    <row r="36" spans="1:9" x14ac:dyDescent="0.4">
      <c r="A36" t="s">
        <v>25</v>
      </c>
      <c r="B36" s="4"/>
      <c r="C36" t="s">
        <v>22</v>
      </c>
      <c r="D36" s="14"/>
      <c r="E36" t="s">
        <v>7</v>
      </c>
      <c r="G36" s="5">
        <f t="shared" si="0"/>
        <v>0</v>
      </c>
      <c r="H36" s="2" t="s">
        <v>7</v>
      </c>
      <c r="I36" s="2"/>
    </row>
    <row r="37" spans="1:9" x14ac:dyDescent="0.4">
      <c r="B37" s="4"/>
      <c r="D37" s="29"/>
      <c r="F37" t="s">
        <v>37</v>
      </c>
      <c r="G37" s="30">
        <f>IF(SUM(G34:G36)&gt;200000,200000,SUM(G34:G36))</f>
        <v>0</v>
      </c>
      <c r="H37" s="31"/>
      <c r="I37" s="2" t="s">
        <v>23</v>
      </c>
    </row>
    <row r="38" spans="1:9" x14ac:dyDescent="0.4">
      <c r="G38" s="2"/>
      <c r="H38" s="2"/>
      <c r="I38" s="2"/>
    </row>
    <row r="39" spans="1:9" x14ac:dyDescent="0.4">
      <c r="A39" s="2" t="s">
        <v>26</v>
      </c>
      <c r="G39" s="2"/>
      <c r="H39" s="2"/>
      <c r="I39" s="2"/>
    </row>
    <row r="40" spans="1:9" x14ac:dyDescent="0.4">
      <c r="G40" s="5" t="e">
        <f>G22+G25+G28+G37</f>
        <v>#N/A</v>
      </c>
      <c r="H40" s="2" t="s">
        <v>7</v>
      </c>
    </row>
    <row r="42" spans="1:9" x14ac:dyDescent="0.4">
      <c r="A42" s="2" t="s">
        <v>27</v>
      </c>
    </row>
    <row r="43" spans="1:9" x14ac:dyDescent="0.4">
      <c r="A43" s="27" t="s">
        <v>28</v>
      </c>
    </row>
    <row r="44" spans="1:9" x14ac:dyDescent="0.4">
      <c r="G44" s="6" t="e">
        <f>IF(G18-G40&gt;0,((G18-G40)/2),0)</f>
        <v>#N/A</v>
      </c>
      <c r="H44" s="7" t="s">
        <v>7</v>
      </c>
      <c r="I44" s="2" t="s">
        <v>29</v>
      </c>
    </row>
    <row r="45" spans="1:9" ht="19.5" thickBot="1" x14ac:dyDescent="0.45">
      <c r="G45" s="7"/>
      <c r="H45" s="7"/>
      <c r="I45" s="2"/>
    </row>
    <row r="46" spans="1:9" ht="20.25" thickTop="1" x14ac:dyDescent="0.4">
      <c r="A46" s="16" t="s">
        <v>30</v>
      </c>
      <c r="B46" s="17"/>
      <c r="C46" s="17"/>
      <c r="D46" s="17"/>
      <c r="E46" s="18"/>
      <c r="F46" s="18"/>
      <c r="G46" s="19"/>
      <c r="H46" s="20"/>
    </row>
    <row r="47" spans="1:9" ht="20.25" thickBot="1" x14ac:dyDescent="0.45">
      <c r="A47" s="21"/>
      <c r="B47" s="22"/>
      <c r="C47" s="22"/>
      <c r="D47" s="22"/>
      <c r="E47" s="22"/>
      <c r="F47" s="22"/>
      <c r="G47" s="23" t="e">
        <f>G40+G44</f>
        <v>#N/A</v>
      </c>
      <c r="H47" s="24" t="s">
        <v>7</v>
      </c>
    </row>
    <row r="48" spans="1:9" ht="19.5" thickTop="1" x14ac:dyDescent="0.4">
      <c r="D48" t="s">
        <v>34</v>
      </c>
      <c r="G48" s="15" t="e">
        <f>G47-G18</f>
        <v>#N/A</v>
      </c>
      <c r="H48" t="s">
        <v>35</v>
      </c>
    </row>
  </sheetData>
  <mergeCells count="1">
    <mergeCell ref="A1:I1"/>
  </mergeCells>
  <phoneticPr fontId="3"/>
  <dataValidations count="1">
    <dataValidation type="list" allowBlank="1" showInputMessage="1" showErrorMessage="1" sqref="A12 A25 A28" xr:uid="{4030B2BD-253A-4AF4-95A7-F6AEFB8FCDCA}">
      <formula1>$J$7:$J$8</formula1>
    </dataValidation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DFD3-74A0-4782-BD15-E403F31F0B29}">
  <dimension ref="A1:N48"/>
  <sheetViews>
    <sheetView view="pageBreakPreview" topLeftCell="A10" zoomScale="95" zoomScaleNormal="106" zoomScaleSheetLayoutView="95" workbookViewId="0">
      <selection activeCell="N11" sqref="N11"/>
    </sheetView>
  </sheetViews>
  <sheetFormatPr defaultRowHeight="18.75" x14ac:dyDescent="0.4"/>
  <cols>
    <col min="1" max="1" width="11.125" customWidth="1"/>
    <col min="3" max="3" width="9.375" customWidth="1"/>
    <col min="4" max="4" width="15.125" customWidth="1"/>
    <col min="5" max="5" width="9" customWidth="1"/>
    <col min="6" max="6" width="4" customWidth="1"/>
    <col min="7" max="7" width="18.25" customWidth="1"/>
    <col min="9" max="9" width="16.375" bestFit="1" customWidth="1"/>
    <col min="10" max="12" width="9" hidden="1" customWidth="1"/>
  </cols>
  <sheetData>
    <row r="1" spans="1:14" ht="19.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x14ac:dyDescent="0.4">
      <c r="A2" s="25" t="s">
        <v>40</v>
      </c>
    </row>
    <row r="3" spans="1:14" x14ac:dyDescent="0.4">
      <c r="A3" s="26"/>
      <c r="B3" s="27" t="s">
        <v>41</v>
      </c>
    </row>
    <row r="4" spans="1:14" ht="18" customHeight="1" x14ac:dyDescent="0.4">
      <c r="A4" s="27" t="s">
        <v>44</v>
      </c>
    </row>
    <row r="5" spans="1:14" x14ac:dyDescent="0.4">
      <c r="A5" s="27" t="s">
        <v>42</v>
      </c>
      <c r="N5" s="1"/>
    </row>
    <row r="7" spans="1:14" s="10" customFormat="1" ht="19.5" x14ac:dyDescent="0.4">
      <c r="A7" s="9" t="s">
        <v>1</v>
      </c>
      <c r="B7" s="9" t="s">
        <v>2</v>
      </c>
      <c r="J7" s="10" t="s">
        <v>3</v>
      </c>
      <c r="K7" s="10">
        <v>23000</v>
      </c>
      <c r="L7" s="10">
        <v>20000</v>
      </c>
    </row>
    <row r="8" spans="1:14" x14ac:dyDescent="0.4">
      <c r="A8" s="2" t="s">
        <v>32</v>
      </c>
      <c r="J8" t="s">
        <v>4</v>
      </c>
      <c r="K8">
        <v>0</v>
      </c>
      <c r="L8">
        <v>0</v>
      </c>
    </row>
    <row r="9" spans="1:14" x14ac:dyDescent="0.4">
      <c r="A9" s="11">
        <v>100</v>
      </c>
      <c r="B9" t="s">
        <v>5</v>
      </c>
      <c r="C9" s="3" t="s">
        <v>6</v>
      </c>
      <c r="D9" s="4">
        <v>240</v>
      </c>
      <c r="E9" t="s">
        <v>7</v>
      </c>
      <c r="F9" t="s">
        <v>8</v>
      </c>
      <c r="G9" s="5">
        <f>A9*D9</f>
        <v>24000</v>
      </c>
      <c r="H9" s="2" t="s">
        <v>7</v>
      </c>
    </row>
    <row r="11" spans="1:14" x14ac:dyDescent="0.4">
      <c r="A11" s="2" t="s">
        <v>9</v>
      </c>
    </row>
    <row r="12" spans="1:14" x14ac:dyDescent="0.4">
      <c r="A12" s="12" t="s">
        <v>10</v>
      </c>
      <c r="F12" t="s">
        <v>8</v>
      </c>
      <c r="G12" s="5">
        <f>VLOOKUP($A12,$J$7:$L$8,2,FALSE)</f>
        <v>23000</v>
      </c>
      <c r="H12" s="2" t="s">
        <v>7</v>
      </c>
    </row>
    <row r="14" spans="1:14" x14ac:dyDescent="0.4">
      <c r="A14" s="2" t="s">
        <v>11</v>
      </c>
      <c r="B14" s="2"/>
      <c r="C14" s="2"/>
      <c r="D14" s="2"/>
    </row>
    <row r="15" spans="1:14" x14ac:dyDescent="0.4">
      <c r="A15" s="27" t="s">
        <v>12</v>
      </c>
      <c r="F15" t="s">
        <v>8</v>
      </c>
      <c r="G15" s="13">
        <v>50000</v>
      </c>
      <c r="H15" s="2" t="s">
        <v>7</v>
      </c>
    </row>
    <row r="16" spans="1:14" ht="19.5" thickBot="1" x14ac:dyDescent="0.45"/>
    <row r="17" spans="1:9" ht="20.25" thickTop="1" x14ac:dyDescent="0.4">
      <c r="A17" s="16" t="s">
        <v>43</v>
      </c>
      <c r="B17" s="17"/>
      <c r="C17" s="17"/>
      <c r="D17" s="17"/>
      <c r="E17" s="18"/>
      <c r="F17" s="18"/>
      <c r="G17" s="19"/>
      <c r="H17" s="20"/>
    </row>
    <row r="18" spans="1:9" ht="20.25" thickBot="1" x14ac:dyDescent="0.45">
      <c r="A18" s="21"/>
      <c r="B18" s="22"/>
      <c r="C18" s="22"/>
      <c r="D18" s="22"/>
      <c r="E18" s="22"/>
      <c r="F18" s="22"/>
      <c r="G18" s="23">
        <f>G9+G12+G15</f>
        <v>97000</v>
      </c>
      <c r="H18" s="24" t="s">
        <v>7</v>
      </c>
    </row>
    <row r="19" spans="1:9" ht="19.5" thickTop="1" x14ac:dyDescent="0.4"/>
    <row r="20" spans="1:9" s="10" customFormat="1" ht="19.5" x14ac:dyDescent="0.4">
      <c r="A20" s="9" t="s">
        <v>13</v>
      </c>
      <c r="B20" s="9" t="s">
        <v>14</v>
      </c>
      <c r="C20" s="9"/>
      <c r="D20" s="9"/>
      <c r="E20" s="9"/>
      <c r="F20" s="9"/>
    </row>
    <row r="21" spans="1:9" x14ac:dyDescent="0.4">
      <c r="A21" s="2" t="s">
        <v>33</v>
      </c>
      <c r="B21" s="2"/>
      <c r="C21" s="2"/>
      <c r="D21" s="2"/>
      <c r="E21" s="2"/>
      <c r="F21" s="2"/>
    </row>
    <row r="22" spans="1:9" x14ac:dyDescent="0.4">
      <c r="A22" s="11">
        <v>40</v>
      </c>
      <c r="B22" t="s">
        <v>5</v>
      </c>
      <c r="C22" s="3" t="s">
        <v>6</v>
      </c>
      <c r="D22">
        <v>500</v>
      </c>
      <c r="E22" t="s">
        <v>7</v>
      </c>
      <c r="F22" t="s">
        <v>8</v>
      </c>
      <c r="G22" s="5">
        <f>A22*D22</f>
        <v>20000</v>
      </c>
      <c r="H22" s="2" t="s">
        <v>7</v>
      </c>
      <c r="I22" s="2" t="s">
        <v>15</v>
      </c>
    </row>
    <row r="24" spans="1:9" x14ac:dyDescent="0.4">
      <c r="A24" s="2" t="s">
        <v>9</v>
      </c>
    </row>
    <row r="25" spans="1:9" x14ac:dyDescent="0.4">
      <c r="A25" s="12" t="s">
        <v>10</v>
      </c>
      <c r="F25" t="s">
        <v>8</v>
      </c>
      <c r="G25" s="5">
        <f>VLOOKUP($A25,$J$7:$L$8,2,FALSE)</f>
        <v>23000</v>
      </c>
      <c r="H25" s="2" t="s">
        <v>7</v>
      </c>
      <c r="I25" s="2" t="s">
        <v>16</v>
      </c>
    </row>
    <row r="27" spans="1:9" x14ac:dyDescent="0.4">
      <c r="A27" s="2" t="s">
        <v>17</v>
      </c>
      <c r="B27" s="2"/>
      <c r="C27" s="2"/>
    </row>
    <row r="28" spans="1:9" x14ac:dyDescent="0.4">
      <c r="A28" s="12" t="s">
        <v>10</v>
      </c>
      <c r="F28" t="s">
        <v>8</v>
      </c>
      <c r="G28" s="5">
        <f>VLOOKUP($A28,$J$7:$L$8,3,FALSE)</f>
        <v>20000</v>
      </c>
      <c r="H28" s="2" t="s">
        <v>7</v>
      </c>
      <c r="I28" s="2" t="s">
        <v>18</v>
      </c>
    </row>
    <row r="30" spans="1:9" x14ac:dyDescent="0.4">
      <c r="A30" s="2" t="s">
        <v>19</v>
      </c>
      <c r="B30" s="2"/>
      <c r="C30" s="2"/>
      <c r="D30" s="2"/>
      <c r="E30" s="2"/>
      <c r="F30" s="2"/>
      <c r="G30" s="2"/>
    </row>
    <row r="31" spans="1:9" x14ac:dyDescent="0.4">
      <c r="A31" s="27" t="s">
        <v>20</v>
      </c>
      <c r="B31" s="2"/>
      <c r="C31" s="2"/>
      <c r="D31" s="2"/>
      <c r="E31" s="2"/>
      <c r="F31" s="2"/>
      <c r="G31" s="2"/>
    </row>
    <row r="32" spans="1:9" x14ac:dyDescent="0.4">
      <c r="A32" s="27" t="s">
        <v>36</v>
      </c>
    </row>
    <row r="33" spans="1:9" x14ac:dyDescent="0.4">
      <c r="A33" s="27"/>
      <c r="D33" s="28" t="s">
        <v>38</v>
      </c>
      <c r="G33" s="28" t="s">
        <v>39</v>
      </c>
    </row>
    <row r="34" spans="1:9" x14ac:dyDescent="0.4">
      <c r="A34" t="s">
        <v>21</v>
      </c>
      <c r="B34" s="4"/>
      <c r="C34" t="s">
        <v>22</v>
      </c>
      <c r="D34" s="14">
        <v>70000</v>
      </c>
      <c r="E34" t="s">
        <v>7</v>
      </c>
      <c r="G34" s="5">
        <f>D34/2</f>
        <v>35000</v>
      </c>
      <c r="H34" s="2" t="s">
        <v>7</v>
      </c>
      <c r="I34" s="2"/>
    </row>
    <row r="35" spans="1:9" x14ac:dyDescent="0.4">
      <c r="A35" t="s">
        <v>24</v>
      </c>
      <c r="B35" s="4"/>
      <c r="C35" t="s">
        <v>22</v>
      </c>
      <c r="D35" s="14"/>
      <c r="E35" t="s">
        <v>7</v>
      </c>
      <c r="G35" s="5">
        <f t="shared" ref="G35:G36" si="0">D35/2</f>
        <v>0</v>
      </c>
      <c r="H35" s="2" t="s">
        <v>7</v>
      </c>
      <c r="I35" s="2"/>
    </row>
    <row r="36" spans="1:9" x14ac:dyDescent="0.4">
      <c r="A36" t="s">
        <v>25</v>
      </c>
      <c r="B36" s="4"/>
      <c r="C36" t="s">
        <v>22</v>
      </c>
      <c r="D36" s="14"/>
      <c r="E36" t="s">
        <v>7</v>
      </c>
      <c r="G36" s="5">
        <f t="shared" si="0"/>
        <v>0</v>
      </c>
      <c r="H36" s="2" t="s">
        <v>7</v>
      </c>
      <c r="I36" s="2"/>
    </row>
    <row r="37" spans="1:9" x14ac:dyDescent="0.4">
      <c r="B37" s="4"/>
      <c r="D37" s="29"/>
      <c r="F37" t="s">
        <v>8</v>
      </c>
      <c r="G37" s="30">
        <f>IF(SUM(G34:G36)&gt;200000,200000,SUM(G34:G36))</f>
        <v>35000</v>
      </c>
      <c r="H37" s="31"/>
      <c r="I37" s="2" t="s">
        <v>23</v>
      </c>
    </row>
    <row r="38" spans="1:9" x14ac:dyDescent="0.4">
      <c r="G38" s="2"/>
      <c r="H38" s="2"/>
      <c r="I38" s="2"/>
    </row>
    <row r="39" spans="1:9" x14ac:dyDescent="0.4">
      <c r="A39" s="2" t="s">
        <v>26</v>
      </c>
      <c r="G39" s="2"/>
      <c r="H39" s="2"/>
      <c r="I39" s="2"/>
    </row>
    <row r="40" spans="1:9" x14ac:dyDescent="0.4">
      <c r="G40" s="5">
        <f>G22+G25+G28+G37</f>
        <v>98000</v>
      </c>
      <c r="H40" s="2" t="s">
        <v>7</v>
      </c>
    </row>
    <row r="42" spans="1:9" x14ac:dyDescent="0.4">
      <c r="A42" s="2" t="s">
        <v>27</v>
      </c>
    </row>
    <row r="43" spans="1:9" x14ac:dyDescent="0.4">
      <c r="A43" s="27" t="s">
        <v>28</v>
      </c>
    </row>
    <row r="44" spans="1:9" x14ac:dyDescent="0.4">
      <c r="G44" s="6">
        <f>IF(G18-G40&gt;0,((G18-G40)/2),0)</f>
        <v>0</v>
      </c>
      <c r="H44" s="7" t="s">
        <v>7</v>
      </c>
      <c r="I44" s="2" t="s">
        <v>29</v>
      </c>
    </row>
    <row r="45" spans="1:9" ht="19.5" thickBot="1" x14ac:dyDescent="0.45">
      <c r="G45" s="7"/>
      <c r="H45" s="7"/>
      <c r="I45" s="2"/>
    </row>
    <row r="46" spans="1:9" ht="20.25" thickTop="1" x14ac:dyDescent="0.4">
      <c r="A46" s="16" t="s">
        <v>30</v>
      </c>
      <c r="B46" s="17"/>
      <c r="C46" s="17"/>
      <c r="D46" s="17"/>
      <c r="E46" s="18"/>
      <c r="F46" s="18"/>
      <c r="G46" s="19"/>
      <c r="H46" s="20"/>
    </row>
    <row r="47" spans="1:9" ht="20.25" thickBot="1" x14ac:dyDescent="0.45">
      <c r="A47" s="21"/>
      <c r="B47" s="22"/>
      <c r="C47" s="22"/>
      <c r="D47" s="22"/>
      <c r="E47" s="22"/>
      <c r="F47" s="22"/>
      <c r="G47" s="23">
        <f>G40+G44</f>
        <v>98000</v>
      </c>
      <c r="H47" s="24" t="s">
        <v>7</v>
      </c>
    </row>
    <row r="48" spans="1:9" ht="19.5" thickTop="1" x14ac:dyDescent="0.4">
      <c r="D48" t="s">
        <v>34</v>
      </c>
      <c r="G48" s="15">
        <f>G47-G18</f>
        <v>1000</v>
      </c>
      <c r="H48" t="s">
        <v>7</v>
      </c>
    </row>
  </sheetData>
  <mergeCells count="1">
    <mergeCell ref="A1:I1"/>
  </mergeCells>
  <phoneticPr fontId="3"/>
  <dataValidations count="2">
    <dataValidation type="list" allowBlank="1" showInputMessage="1" showErrorMessage="1" sqref="A25 A28" xr:uid="{C87F651B-E396-45C1-AAD6-95B6A5D92CAB}">
      <formula1>$J$8:$J$8</formula1>
    </dataValidation>
    <dataValidation type="list" allowBlank="1" showInputMessage="1" showErrorMessage="1" sqref="A12" xr:uid="{0C95B2FD-76E1-40E8-951D-F17CED2FF795}">
      <formula1>$J$7:$J$8</formula1>
    </dataValidation>
  </dataValidation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新制度試算シート </vt:lpstr>
      <vt:lpstr>新制度試算シート  (例)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2024-01-29T06:20:11Z</cp:lastPrinted>
  <dcterms:created xsi:type="dcterms:W3CDTF">2024-01-29T02:18:05Z</dcterms:created>
  <dcterms:modified xsi:type="dcterms:W3CDTF">2024-02-07T09:33:10Z</dcterms:modified>
</cp:coreProperties>
</file>